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"/>
    </mc:Choice>
  </mc:AlternateContent>
  <xr:revisionPtr revIDLastSave="0" documentId="13_ncr:1_{1B45B1F5-0E49-4BD9-A25C-2BCEA8ADE897}" xr6:coauthVersionLast="47" xr6:coauthVersionMax="47" xr10:uidLastSave="{00000000-0000-0000-0000-000000000000}"/>
  <bookViews>
    <workbookView xWindow="20370" yWindow="-120" windowWidth="20730" windowHeight="11160" xr2:uid="{65C26580-55BA-4E85-8BCF-05BCABBB02EF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K2" i="2"/>
  <c r="Q2" i="2" s="1"/>
  <c r="I4" i="2"/>
  <c r="K4" i="2"/>
  <c r="S4" i="2" s="1"/>
  <c r="I5" i="2"/>
  <c r="K5" i="2"/>
  <c r="Q5" i="2" s="1"/>
  <c r="I6" i="2"/>
  <c r="K6" i="2"/>
  <c r="Q6" i="2" s="1"/>
  <c r="I7" i="2"/>
  <c r="K7" i="2"/>
  <c r="S7" i="2" s="1"/>
  <c r="I8" i="2"/>
  <c r="K8" i="2"/>
  <c r="Q8" i="2" s="1"/>
  <c r="I9" i="2"/>
  <c r="K9" i="2"/>
  <c r="R9" i="2" s="1"/>
  <c r="I3" i="2"/>
  <c r="K3" i="2"/>
  <c r="S3" i="2" s="1"/>
  <c r="Q9" i="2" l="1"/>
  <c r="R4" i="2"/>
  <c r="R3" i="2"/>
  <c r="Q3" i="2"/>
  <c r="S6" i="2"/>
  <c r="Q4" i="2"/>
  <c r="R6" i="2"/>
  <c r="R2" i="2"/>
  <c r="R7" i="2"/>
  <c r="Q7" i="2"/>
  <c r="S2" i="2"/>
  <c r="S8" i="2"/>
  <c r="S5" i="2"/>
  <c r="S9" i="2"/>
  <c r="R8" i="2"/>
  <c r="R5" i="2"/>
  <c r="I12" i="2" l="1"/>
  <c r="I11" i="2"/>
  <c r="H10" i="2"/>
  <c r="L10" i="2"/>
  <c r="D10" i="2"/>
  <c r="M10" i="2"/>
  <c r="G10" i="2"/>
  <c r="O10" i="2"/>
  <c r="J10" i="2"/>
  <c r="P10" i="2"/>
  <c r="M12" i="2"/>
  <c r="P12" i="2"/>
  <c r="K10" i="2"/>
  <c r="S12" i="2"/>
</calcChain>
</file>

<file path=xl/sharedStrings.xml><?xml version="1.0" encoding="utf-8"?>
<sst xmlns="http://schemas.openxmlformats.org/spreadsheetml/2006/main" count="125" uniqueCount="81">
  <si>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</si>
  <si>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</si>
  <si>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</si>
  <si>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</si>
  <si>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</si>
  <si>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</si>
  <si>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</si>
  <si>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</si>
  <si>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</si>
  <si>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</si>
  <si>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</si>
  <si>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</si>
  <si>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</si>
  <si>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</si>
  <si>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</si>
  <si>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</si>
  <si>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</si>
  <si>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</si>
  <si>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</si>
  <si>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</si>
  <si>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</si>
  <si>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</si>
  <si>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</si>
  <si>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</si>
  <si>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</si>
  <si>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</si>
  <si>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</si>
  <si>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</si>
  <si>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</si>
  <si>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</si>
  <si>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</si>
  <si>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</si>
  <si>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004-009-000-270-02</t>
  </si>
  <si>
    <t>WD</t>
  </si>
  <si>
    <t>03-ARM'S LENGTH</t>
  </si>
  <si>
    <t>00014</t>
  </si>
  <si>
    <t>573/568</t>
  </si>
  <si>
    <t>GENERAL RESIDENTIAL</t>
  </si>
  <si>
    <t>401</t>
  </si>
  <si>
    <t>004-106-000-140-00</t>
  </si>
  <si>
    <t>568/492</t>
  </si>
  <si>
    <t>004-109-000-020-02</t>
  </si>
  <si>
    <t>566/151</t>
  </si>
  <si>
    <t>402</t>
  </si>
  <si>
    <t>004-114-000-200-00</t>
  </si>
  <si>
    <t>16200 CO RD 451</t>
  </si>
  <si>
    <t>569/435</t>
  </si>
  <si>
    <t>004-116-000-180-02</t>
  </si>
  <si>
    <t>16424 N CO RD 459</t>
  </si>
  <si>
    <t>569/181</t>
  </si>
  <si>
    <t>004-121-000-590-00</t>
  </si>
  <si>
    <t>21336 SUITT RD</t>
  </si>
  <si>
    <t>QC</t>
  </si>
  <si>
    <t>570/282</t>
  </si>
  <si>
    <t>004-122-000-200-02</t>
  </si>
  <si>
    <t>004-126-000-490-02</t>
  </si>
  <si>
    <t>23770 COOMS RD</t>
  </si>
  <si>
    <t>566/510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</si>
  <si>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</si>
  <si>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</si>
  <si>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</si>
  <si>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</si>
  <si>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</si>
  <si>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</si>
  <si>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</si>
  <si>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</si>
  <si>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</si>
  <si>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</si>
  <si>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t>Property Class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</si>
  <si>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</si>
  <si>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</si>
  <si>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 GENERAL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</si>
  <si>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</si>
  <si>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GENERAL RESIDENTIAL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</si>
  <si>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</si>
  <si>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</si>
  <si>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</si>
  <si>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</si>
  <si>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1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10</t>
    </r>
  </si>
  <si>
    <t>Hillman Gen Res Land 1-10 Acre $2800 per acre</t>
  </si>
  <si>
    <t>Following Perimeters used to calculate Land Values: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</si>
</sst>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3" borderId="2" xfId="0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BE44-2481-4D20-8947-9E21BE7FAF79}">
  <dimension ref="A1:BL29"/>
  <sheetViews>
    <sheetView tabSelected="1" topLeftCell="A7" workbookViewId="0">
      <selection activeCell="D15" sqref="D15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5" customWidth="1"/>
    <col min="4" max="4" width="17.7109375" style="15" customWidth="1"/>
    <col min="5" max="5" width="8.7109375" customWidth="1"/>
    <col min="6" max="6" width="49.7109375" customWidth="1"/>
    <col min="7" max="8" width="17.7109375" style="15" customWidth="1"/>
    <col min="9" max="9" width="18.7109375" style="20" customWidth="1"/>
    <col min="10" max="10" width="17.7109375" style="15" customWidth="1"/>
    <col min="11" max="11" width="18.7109375" style="15" customWidth="1"/>
    <col min="12" max="12" width="20.7109375" style="15" customWidth="1"/>
    <col min="13" max="13" width="17.7109375" style="30" customWidth="1"/>
    <col min="14" max="14" width="10.7109375" style="34" customWidth="1"/>
    <col min="15" max="15" width="14.7109375" style="39" customWidth="1"/>
    <col min="16" max="16" width="16.7109375" style="39" customWidth="1"/>
    <col min="17" max="17" width="15.7109375" style="15" customWidth="1"/>
    <col min="18" max="18" width="17.7109375" style="15" customWidth="1"/>
    <col min="19" max="19" width="17.7109375" style="44" customWidth="1"/>
    <col min="20" max="20" width="17.7109375" style="39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2" width="20.7109375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32</v>
      </c>
      <c r="C2" s="25">
        <v>44364</v>
      </c>
      <c r="D2" s="15">
        <v>39000</v>
      </c>
      <c r="E2" t="s">
        <v>33</v>
      </c>
      <c r="F2" t="s">
        <v>34</v>
      </c>
      <c r="G2" s="15">
        <v>39000</v>
      </c>
      <c r="H2" s="15">
        <v>15300</v>
      </c>
      <c r="I2" s="20">
        <f>H2/G2*100</f>
        <v>39.230769230769234</v>
      </c>
      <c r="J2" s="15">
        <v>30569</v>
      </c>
      <c r="K2" s="15">
        <f>G2-9569</f>
        <v>29431</v>
      </c>
      <c r="L2" s="15">
        <v>21000</v>
      </c>
      <c r="M2" s="30">
        <v>0</v>
      </c>
      <c r="N2" s="34">
        <v>0</v>
      </c>
      <c r="O2" s="39">
        <v>7.6</v>
      </c>
      <c r="P2" s="39">
        <v>7.6</v>
      </c>
      <c r="Q2" s="15" t="e">
        <f>K2/M2</f>
        <v>#DIV/0!</v>
      </c>
      <c r="R2" s="15">
        <f>K2/O2</f>
        <v>3872.5</v>
      </c>
      <c r="S2" s="44">
        <f>K2/O2/43560</f>
        <v>8.8900367309458217E-2</v>
      </c>
      <c r="T2" s="39">
        <v>0</v>
      </c>
      <c r="U2" s="5" t="s">
        <v>35</v>
      </c>
      <c r="V2" t="s">
        <v>36</v>
      </c>
      <c r="X2" t="s">
        <v>37</v>
      </c>
      <c r="Y2">
        <v>0</v>
      </c>
      <c r="Z2">
        <v>0</v>
      </c>
      <c r="AA2" s="6">
        <v>43696</v>
      </c>
      <c r="AC2" s="7" t="s">
        <v>38</v>
      </c>
      <c r="AL2" s="2"/>
      <c r="BC2" s="2"/>
      <c r="BE2" s="2"/>
    </row>
    <row r="3" spans="1:64" x14ac:dyDescent="0.25">
      <c r="A3" t="s">
        <v>55</v>
      </c>
      <c r="B3" t="s">
        <v>56</v>
      </c>
      <c r="C3" s="25">
        <v>44021</v>
      </c>
      <c r="D3" s="15">
        <v>135000</v>
      </c>
      <c r="E3" t="s">
        <v>33</v>
      </c>
      <c r="F3" t="s">
        <v>34</v>
      </c>
      <c r="G3" s="15">
        <v>135000</v>
      </c>
      <c r="H3" s="15">
        <v>70100</v>
      </c>
      <c r="I3" s="20">
        <f>H3/G3*100</f>
        <v>51.925925925925931</v>
      </c>
      <c r="J3" s="15">
        <v>138535</v>
      </c>
      <c r="K3" s="15">
        <f>G3-129835</f>
        <v>5165</v>
      </c>
      <c r="L3" s="15">
        <v>8700</v>
      </c>
      <c r="M3" s="30">
        <v>0</v>
      </c>
      <c r="N3" s="34">
        <v>0</v>
      </c>
      <c r="O3" s="39">
        <v>3</v>
      </c>
      <c r="P3" s="39">
        <v>3</v>
      </c>
      <c r="Q3" s="15" t="e">
        <f>K3/M3</f>
        <v>#DIV/0!</v>
      </c>
      <c r="R3" s="15">
        <f>K3/O3</f>
        <v>1721.6666666666667</v>
      </c>
      <c r="S3" s="44">
        <f>K3/O3/43560</f>
        <v>3.95240281603918E-2</v>
      </c>
      <c r="T3" s="39">
        <v>0</v>
      </c>
      <c r="U3" s="5" t="s">
        <v>35</v>
      </c>
      <c r="V3" t="s">
        <v>57</v>
      </c>
      <c r="X3" t="s">
        <v>37</v>
      </c>
      <c r="Y3">
        <v>0</v>
      </c>
      <c r="Z3">
        <v>0</v>
      </c>
      <c r="AA3" s="6">
        <v>43696</v>
      </c>
      <c r="AC3" s="7" t="s">
        <v>38</v>
      </c>
    </row>
    <row r="4" spans="1:64" x14ac:dyDescent="0.25">
      <c r="A4" t="s">
        <v>39</v>
      </c>
      <c r="C4" s="25">
        <v>44112</v>
      </c>
      <c r="D4" s="15">
        <v>25000</v>
      </c>
      <c r="E4" t="s">
        <v>33</v>
      </c>
      <c r="F4" t="s">
        <v>34</v>
      </c>
      <c r="G4" s="15">
        <v>25000</v>
      </c>
      <c r="H4" s="15">
        <v>9000</v>
      </c>
      <c r="I4" s="20">
        <f>H4/G4*100</f>
        <v>36</v>
      </c>
      <c r="J4" s="15">
        <v>18000</v>
      </c>
      <c r="K4" s="15">
        <f>G4-0</f>
        <v>25000</v>
      </c>
      <c r="L4" s="15">
        <v>18000</v>
      </c>
      <c r="M4" s="30">
        <v>0</v>
      </c>
      <c r="N4" s="34">
        <v>0</v>
      </c>
      <c r="O4" s="39">
        <v>10</v>
      </c>
      <c r="P4" s="39">
        <v>10</v>
      </c>
      <c r="Q4" s="15" t="e">
        <f>K4/M4</f>
        <v>#DIV/0!</v>
      </c>
      <c r="R4" s="15">
        <f>K4/O4</f>
        <v>2500</v>
      </c>
      <c r="S4" s="44">
        <f>K4/O4/43560</f>
        <v>5.73921028466483E-2</v>
      </c>
      <c r="T4" s="39">
        <v>0</v>
      </c>
      <c r="U4" s="5" t="s">
        <v>35</v>
      </c>
      <c r="V4" t="s">
        <v>40</v>
      </c>
      <c r="X4" t="s">
        <v>37</v>
      </c>
      <c r="Y4">
        <v>0</v>
      </c>
      <c r="Z4">
        <v>0</v>
      </c>
      <c r="AA4" s="6">
        <v>43696</v>
      </c>
      <c r="AC4" s="7" t="s">
        <v>38</v>
      </c>
    </row>
    <row r="5" spans="1:64" x14ac:dyDescent="0.25">
      <c r="A5" t="s">
        <v>41</v>
      </c>
      <c r="C5" s="25">
        <v>44007</v>
      </c>
      <c r="D5" s="15">
        <v>35000</v>
      </c>
      <c r="E5" t="s">
        <v>33</v>
      </c>
      <c r="F5" t="s">
        <v>34</v>
      </c>
      <c r="G5" s="15">
        <v>35000</v>
      </c>
      <c r="H5" s="15">
        <v>17900</v>
      </c>
      <c r="I5" s="20">
        <f>H5/G5*100</f>
        <v>51.142857142857146</v>
      </c>
      <c r="J5" s="15">
        <v>35135</v>
      </c>
      <c r="K5" s="15">
        <f>G5-20635</f>
        <v>14365</v>
      </c>
      <c r="L5" s="15">
        <v>14500</v>
      </c>
      <c r="M5" s="30">
        <v>0</v>
      </c>
      <c r="N5" s="34">
        <v>0</v>
      </c>
      <c r="O5" s="39">
        <v>5</v>
      </c>
      <c r="P5" s="39">
        <v>5</v>
      </c>
      <c r="Q5" s="15" t="e">
        <f>K5/M5</f>
        <v>#DIV/0!</v>
      </c>
      <c r="R5" s="15">
        <f>K5/O5</f>
        <v>2873</v>
      </c>
      <c r="S5" s="44">
        <f>K5/O5/43560</f>
        <v>6.595500459136823E-2</v>
      </c>
      <c r="T5" s="39">
        <v>0</v>
      </c>
      <c r="U5" s="5" t="s">
        <v>35</v>
      </c>
      <c r="V5" t="s">
        <v>42</v>
      </c>
      <c r="X5" t="s">
        <v>37</v>
      </c>
      <c r="Y5">
        <v>0</v>
      </c>
      <c r="Z5">
        <v>0</v>
      </c>
      <c r="AA5" s="6">
        <v>43696</v>
      </c>
      <c r="AC5" s="7" t="s">
        <v>38</v>
      </c>
    </row>
    <row r="6" spans="1:64" x14ac:dyDescent="0.25">
      <c r="A6" t="s">
        <v>44</v>
      </c>
      <c r="B6" t="s">
        <v>45</v>
      </c>
      <c r="C6" s="25">
        <v>44159</v>
      </c>
      <c r="D6" s="15">
        <v>138000</v>
      </c>
      <c r="E6" t="s">
        <v>33</v>
      </c>
      <c r="F6" t="s">
        <v>34</v>
      </c>
      <c r="G6" s="15">
        <v>138000</v>
      </c>
      <c r="H6" s="15">
        <v>64000</v>
      </c>
      <c r="I6" s="20">
        <f>H6/G6*100</f>
        <v>46.376811594202898</v>
      </c>
      <c r="J6" s="15">
        <v>127186</v>
      </c>
      <c r="K6" s="15">
        <f>G6-109186</f>
        <v>28814</v>
      </c>
      <c r="L6" s="15">
        <v>18000</v>
      </c>
      <c r="M6" s="30">
        <v>0</v>
      </c>
      <c r="N6" s="34">
        <v>0</v>
      </c>
      <c r="O6" s="39">
        <v>10</v>
      </c>
      <c r="P6" s="39">
        <v>10</v>
      </c>
      <c r="Q6" s="15" t="e">
        <f>K6/M6</f>
        <v>#DIV/0!</v>
      </c>
      <c r="R6" s="15">
        <f>K6/O6</f>
        <v>2881.4</v>
      </c>
      <c r="S6" s="44">
        <f>K6/O6/43560</f>
        <v>6.6147842056932971E-2</v>
      </c>
      <c r="T6" s="39">
        <v>0</v>
      </c>
      <c r="U6" s="5" t="s">
        <v>35</v>
      </c>
      <c r="V6" t="s">
        <v>46</v>
      </c>
      <c r="X6" t="s">
        <v>37</v>
      </c>
      <c r="Y6">
        <v>0</v>
      </c>
      <c r="Z6">
        <v>0</v>
      </c>
      <c r="AA6" s="6">
        <v>43696</v>
      </c>
      <c r="AC6" s="7" t="s">
        <v>38</v>
      </c>
    </row>
    <row r="7" spans="1:64" x14ac:dyDescent="0.25">
      <c r="A7" t="s">
        <v>47</v>
      </c>
      <c r="B7" t="s">
        <v>48</v>
      </c>
      <c r="C7" s="25">
        <v>44145</v>
      </c>
      <c r="D7" s="15">
        <v>61900</v>
      </c>
      <c r="E7" t="s">
        <v>33</v>
      </c>
      <c r="F7" t="s">
        <v>34</v>
      </c>
      <c r="G7" s="15">
        <v>61900</v>
      </c>
      <c r="H7" s="15">
        <v>30200</v>
      </c>
      <c r="I7" s="20">
        <f>H7/G7*100</f>
        <v>48.788368336025847</v>
      </c>
      <c r="J7" s="15">
        <v>60001</v>
      </c>
      <c r="K7" s="15">
        <f>G7-40054</f>
        <v>21846</v>
      </c>
      <c r="L7" s="15">
        <v>19947</v>
      </c>
      <c r="M7" s="30">
        <v>0</v>
      </c>
      <c r="N7" s="34">
        <v>0</v>
      </c>
      <c r="O7" s="39">
        <v>7.46</v>
      </c>
      <c r="P7" s="39">
        <v>7.46</v>
      </c>
      <c r="Q7" s="15" t="e">
        <f>K7/M7</f>
        <v>#DIV/0!</v>
      </c>
      <c r="R7" s="15">
        <f>K7/O7</f>
        <v>2928.4182305630029</v>
      </c>
      <c r="S7" s="44">
        <f>K7/O7/43560</f>
        <v>6.722723210658868E-2</v>
      </c>
      <c r="T7" s="39">
        <v>0</v>
      </c>
      <c r="U7" s="5" t="s">
        <v>35</v>
      </c>
      <c r="V7" t="s">
        <v>49</v>
      </c>
      <c r="X7" t="s">
        <v>37</v>
      </c>
      <c r="Y7">
        <v>0</v>
      </c>
      <c r="Z7">
        <v>0</v>
      </c>
      <c r="AA7" s="6">
        <v>43697</v>
      </c>
      <c r="AC7" s="7" t="s">
        <v>38</v>
      </c>
    </row>
    <row r="8" spans="1:64" x14ac:dyDescent="0.25">
      <c r="A8" t="s">
        <v>50</v>
      </c>
      <c r="B8" t="s">
        <v>51</v>
      </c>
      <c r="C8" s="25">
        <v>44203</v>
      </c>
      <c r="D8" s="15">
        <v>26000</v>
      </c>
      <c r="E8" t="s">
        <v>52</v>
      </c>
      <c r="F8" t="s">
        <v>34</v>
      </c>
      <c r="G8" s="15">
        <v>26000</v>
      </c>
      <c r="H8" s="15">
        <v>12900</v>
      </c>
      <c r="I8" s="20">
        <f>H8/G8*100</f>
        <v>49.615384615384613</v>
      </c>
      <c r="J8" s="15">
        <v>25938</v>
      </c>
      <c r="K8" s="15">
        <f>G8-17538</f>
        <v>8462</v>
      </c>
      <c r="L8" s="15">
        <v>8400</v>
      </c>
      <c r="M8" s="30">
        <v>0</v>
      </c>
      <c r="N8" s="34">
        <v>0</v>
      </c>
      <c r="O8" s="39">
        <v>3</v>
      </c>
      <c r="P8" s="39">
        <v>3</v>
      </c>
      <c r="Q8" s="15" t="e">
        <f>K8/M8</f>
        <v>#DIV/0!</v>
      </c>
      <c r="R8" s="15">
        <f>K8/O8</f>
        <v>2820.6666666666665</v>
      </c>
      <c r="S8" s="44">
        <f>K8/O8/43560</f>
        <v>6.4753596571778385E-2</v>
      </c>
      <c r="T8" s="39">
        <v>0</v>
      </c>
      <c r="U8" s="5" t="s">
        <v>35</v>
      </c>
      <c r="V8" t="s">
        <v>53</v>
      </c>
      <c r="X8" t="s">
        <v>37</v>
      </c>
      <c r="Y8">
        <v>0</v>
      </c>
      <c r="Z8">
        <v>0</v>
      </c>
      <c r="AA8" s="6">
        <v>43696</v>
      </c>
      <c r="AC8" s="7" t="s">
        <v>38</v>
      </c>
    </row>
    <row r="9" spans="1:64" ht="15.75" thickBot="1" x14ac:dyDescent="0.3">
      <c r="A9" t="s">
        <v>54</v>
      </c>
      <c r="C9" s="25">
        <v>44105</v>
      </c>
      <c r="D9" s="15">
        <v>27900</v>
      </c>
      <c r="E9" t="s">
        <v>33</v>
      </c>
      <c r="F9" t="s">
        <v>34</v>
      </c>
      <c r="G9" s="15">
        <v>27900</v>
      </c>
      <c r="H9" s="15">
        <v>9000</v>
      </c>
      <c r="I9" s="20">
        <f>H9/G9*100</f>
        <v>32.258064516129032</v>
      </c>
      <c r="J9" s="15">
        <v>18000</v>
      </c>
      <c r="K9" s="15">
        <f>G9-0</f>
        <v>27900</v>
      </c>
      <c r="L9" s="15">
        <v>18000</v>
      </c>
      <c r="M9" s="30">
        <v>0</v>
      </c>
      <c r="N9" s="34">
        <v>0</v>
      </c>
      <c r="O9" s="39">
        <v>10</v>
      </c>
      <c r="P9" s="39">
        <v>10</v>
      </c>
      <c r="Q9" s="15" t="e">
        <f>K9/M9</f>
        <v>#DIV/0!</v>
      </c>
      <c r="R9" s="15">
        <f>K9/O9</f>
        <v>2790</v>
      </c>
      <c r="S9" s="44">
        <f>K9/O9/43560</f>
        <v>6.4049586776859499E-2</v>
      </c>
      <c r="T9" s="39">
        <v>0</v>
      </c>
      <c r="U9" s="5" t="s">
        <v>35</v>
      </c>
      <c r="X9" t="s">
        <v>37</v>
      </c>
      <c r="Y9">
        <v>0</v>
      </c>
      <c r="Z9">
        <v>0</v>
      </c>
      <c r="AA9" s="6">
        <v>43696</v>
      </c>
      <c r="AC9" s="7" t="s">
        <v>43</v>
      </c>
    </row>
    <row r="10" spans="1:64" ht="15.75" thickTop="1" x14ac:dyDescent="0.25">
      <c r="A10" s="8"/>
      <c r="B10" s="8"/>
      <c r="C10" s="26" t="s">
        <v>58</v>
      </c>
      <c r="D10" s="16">
        <f ca="1">+SUM(D2:D29)</f>
        <v>487800</v>
      </c>
      <c r="E10" s="8"/>
      <c r="F10" s="8"/>
      <c r="G10" s="16">
        <f ca="1">+SUM(G2:G29)</f>
        <v>487800</v>
      </c>
      <c r="H10" s="16">
        <f ca="1">+SUM(H2:H29)</f>
        <v>228400</v>
      </c>
      <c r="I10" s="21"/>
      <c r="J10" s="16">
        <f ca="1">+SUM(J2:J29)</f>
        <v>453364</v>
      </c>
      <c r="K10" s="16">
        <f ca="1">+SUM(K2:K29)</f>
        <v>160983</v>
      </c>
      <c r="L10" s="16">
        <f ca="1">+SUM(L2:L29)</f>
        <v>126547</v>
      </c>
      <c r="M10" s="31">
        <f ca="1">+SUM(M2:M29)</f>
        <v>0</v>
      </c>
      <c r="N10" s="35"/>
      <c r="O10" s="40">
        <f ca="1">+SUM(O2:O29)</f>
        <v>56.06</v>
      </c>
      <c r="P10" s="40">
        <f ca="1">+SUM(P2:P29)</f>
        <v>56.06</v>
      </c>
      <c r="Q10" s="16"/>
      <c r="R10" s="16"/>
      <c r="S10" s="45"/>
      <c r="T10" s="40"/>
      <c r="U10" s="9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64" x14ac:dyDescent="0.25">
      <c r="A11" s="10"/>
      <c r="B11" s="10"/>
      <c r="C11" s="27"/>
      <c r="D11" s="17"/>
      <c r="E11" s="10"/>
      <c r="F11" s="10"/>
      <c r="G11" s="17"/>
      <c r="H11" s="17" t="s">
        <v>59</v>
      </c>
      <c r="I11" s="22">
        <f ca="1">H10/G10*100</f>
        <v>46.822468224682247</v>
      </c>
      <c r="J11" s="17"/>
      <c r="K11" s="17"/>
      <c r="L11" s="17" t="s">
        <v>60</v>
      </c>
      <c r="M11" s="32"/>
      <c r="N11" s="36"/>
      <c r="O11" s="41" t="s">
        <v>60</v>
      </c>
      <c r="P11" s="41"/>
      <c r="Q11" s="17"/>
      <c r="R11" s="17" t="s">
        <v>60</v>
      </c>
      <c r="S11" s="46"/>
      <c r="T11" s="41"/>
      <c r="U11" s="11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64" x14ac:dyDescent="0.25">
      <c r="A12" s="52" t="s">
        <v>79</v>
      </c>
      <c r="B12" s="12"/>
      <c r="C12" s="28"/>
      <c r="D12" s="18"/>
      <c r="E12" s="12"/>
      <c r="F12" s="12"/>
      <c r="G12" s="18"/>
      <c r="H12" s="18" t="s">
        <v>61</v>
      </c>
      <c r="I12" s="23">
        <f ca="1">STDEV(I2:I29)</f>
        <v>7.5325639553349317</v>
      </c>
      <c r="J12" s="18"/>
      <c r="K12" s="18"/>
      <c r="L12" s="18" t="s">
        <v>62</v>
      </c>
      <c r="M12" s="48" t="e">
        <f ca="1">K10/M10</f>
        <v>#DIV/0!</v>
      </c>
      <c r="N12" s="37"/>
      <c r="O12" s="42" t="s">
        <v>63</v>
      </c>
      <c r="P12" s="42">
        <f ca="1">K10/O10</f>
        <v>2871.6196931858722</v>
      </c>
      <c r="Q12" s="18"/>
      <c r="R12" s="18" t="s">
        <v>64</v>
      </c>
      <c r="S12" s="47">
        <f ca="1">K10/O10/43560</f>
        <v>6.5923317107113688E-2</v>
      </c>
      <c r="T12" s="42"/>
      <c r="U12" s="13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64" x14ac:dyDescent="0.25">
      <c r="A13" t="s">
        <v>80</v>
      </c>
    </row>
    <row r="14" spans="1:64" x14ac:dyDescent="0.25">
      <c r="A14" s="49" t="s">
        <v>2</v>
      </c>
      <c r="B14" s="50" t="s">
        <v>65</v>
      </c>
      <c r="C14" s="51" t="s">
        <v>66</v>
      </c>
      <c r="U14" s="5"/>
      <c r="AA14" s="6"/>
      <c r="AC14" s="7"/>
    </row>
    <row r="15" spans="1:64" ht="21" x14ac:dyDescent="0.25">
      <c r="A15" s="49" t="s">
        <v>5</v>
      </c>
      <c r="B15" s="50" t="s">
        <v>67</v>
      </c>
      <c r="C15" s="51" t="s">
        <v>66</v>
      </c>
      <c r="U15" s="5"/>
      <c r="AA15" s="6"/>
      <c r="AC15" s="7"/>
    </row>
    <row r="16" spans="1:64" x14ac:dyDescent="0.25">
      <c r="A16" s="49" t="s">
        <v>68</v>
      </c>
      <c r="B16" s="50" t="s">
        <v>69</v>
      </c>
      <c r="C16" s="51" t="s">
        <v>66</v>
      </c>
      <c r="U16" s="5"/>
      <c r="AA16" s="6"/>
      <c r="AC16" s="7"/>
    </row>
    <row r="17" spans="1:29" x14ac:dyDescent="0.25">
      <c r="A17" s="49" t="s">
        <v>70</v>
      </c>
      <c r="B17" s="50" t="s">
        <v>71</v>
      </c>
      <c r="C17" s="51" t="s">
        <v>66</v>
      </c>
    </row>
    <row r="18" spans="1:29" x14ac:dyDescent="0.25">
      <c r="A18" s="49" t="s">
        <v>72</v>
      </c>
      <c r="B18" s="50" t="s">
        <v>73</v>
      </c>
      <c r="C18" s="51" t="s">
        <v>66</v>
      </c>
      <c r="U18" s="5"/>
      <c r="AA18" s="6"/>
      <c r="AC18" s="7"/>
    </row>
    <row r="19" spans="1:29" x14ac:dyDescent="0.25">
      <c r="A19" s="49" t="s">
        <v>74</v>
      </c>
      <c r="B19" s="50" t="s">
        <v>75</v>
      </c>
      <c r="C19" s="51" t="s">
        <v>66</v>
      </c>
    </row>
    <row r="20" spans="1:29" x14ac:dyDescent="0.25">
      <c r="A20" s="49" t="s">
        <v>76</v>
      </c>
      <c r="B20" s="50" t="s">
        <v>77</v>
      </c>
      <c r="C20" s="51" t="s">
        <v>66</v>
      </c>
      <c r="U20" s="5"/>
      <c r="AA20" s="6"/>
      <c r="AC20" s="7"/>
    </row>
    <row r="21" spans="1:29" x14ac:dyDescent="0.25">
      <c r="A21" s="49" t="s">
        <v>14</v>
      </c>
      <c r="B21" s="50" t="s">
        <v>78</v>
      </c>
      <c r="C21" s="49"/>
    </row>
    <row r="22" spans="1:29" x14ac:dyDescent="0.25">
      <c r="U22" s="5"/>
      <c r="AA22" s="6"/>
      <c r="AC22" s="7"/>
    </row>
    <row r="23" spans="1:29" x14ac:dyDescent="0.25">
      <c r="U23" s="5"/>
      <c r="AA23" s="6"/>
      <c r="AC23" s="7"/>
    </row>
    <row r="25" spans="1:29" x14ac:dyDescent="0.25">
      <c r="U25" s="5"/>
      <c r="AA25" s="6"/>
      <c r="AC25" s="7"/>
    </row>
    <row r="27" spans="1:29" x14ac:dyDescent="0.25">
      <c r="U27" s="5"/>
      <c r="AA27" s="6"/>
      <c r="AC27" s="7"/>
    </row>
    <row r="28" spans="1:29" x14ac:dyDescent="0.25">
      <c r="U28" s="5"/>
      <c r="AA28" s="6"/>
      <c r="AC28" s="7"/>
    </row>
    <row r="29" spans="1:29" x14ac:dyDescent="0.25">
      <c r="U29" s="5"/>
      <c r="AA29" s="6"/>
      <c r="AC29" s="7"/>
    </row>
  </sheetData>
  <conditionalFormatting sqref="A27:AF29 D14:AF16 D18:AF18 D20:AF20 A22:AF23 A25:AF25 A2:AF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4C88-1181-4D1B-9D15-F28E72995EE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2023-02-01T19:51:41Z</dcterms:created>
  <dcterms:modified xsi:type="dcterms:W3CDTF">2023-02-01T19:59:48Z</dcterms:modified>
</cp:coreProperties>
</file>